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jle\OneDrive - Sveriges Lantbruksuniversitet\Dokument\Moose\2024\Färdiga\Södermanland\"/>
    </mc:Choice>
  </mc:AlternateContent>
  <bookViews>
    <workbookView xWindow="0" yWindow="0" windowWidth="15330" windowHeight="5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4" i="1" l="1"/>
  <c r="D43" i="1"/>
  <c r="D42" i="1"/>
  <c r="D41" i="1"/>
  <c r="O72" i="1"/>
  <c r="O69" i="1"/>
  <c r="O70" i="1" s="1"/>
  <c r="N65" i="1"/>
  <c r="O65" i="1" s="1"/>
  <c r="N64" i="1"/>
  <c r="O64" i="1" s="1"/>
  <c r="N63" i="1"/>
  <c r="O63" i="1" s="1"/>
  <c r="N62" i="1"/>
  <c r="O59" i="1"/>
  <c r="E42" i="1" s="1"/>
  <c r="N59" i="1"/>
  <c r="E41" i="1" s="1"/>
  <c r="O58" i="1"/>
  <c r="P58" i="1" s="1"/>
  <c r="O75" i="1" l="1"/>
  <c r="Q58" i="1"/>
  <c r="P59" i="1"/>
  <c r="Q59" i="1" l="1"/>
  <c r="E44" i="1" s="1"/>
  <c r="E43" i="1"/>
  <c r="O74" i="1"/>
  <c r="C43" i="1"/>
  <c r="O73" i="1" l="1"/>
  <c r="C41" i="1" s="1"/>
  <c r="C44" i="1" s="1"/>
  <c r="C42" i="1"/>
</calcChain>
</file>

<file path=xl/comments1.xml><?xml version="1.0" encoding="utf-8"?>
<comments xmlns="http://schemas.openxmlformats.org/spreadsheetml/2006/main">
  <authors>
    <author>Kjell Leonardsson</author>
  </authors>
  <commentList>
    <comment ref="O71" authorId="0" shapeId="0">
      <text>
        <r>
          <rPr>
            <sz val="9"/>
            <color indexed="81"/>
            <rFont val="Tahoma"/>
            <family val="2"/>
          </rPr>
          <t>74 % baseras på Håkan Sands m fl studier av vinterpredation (N=383).
Vargpredationen på vuxna älgar motsvarar fördelningen mellan könen i den vuxna populationen.</t>
        </r>
      </text>
    </comment>
  </commentList>
</comments>
</file>

<file path=xl/sharedStrings.xml><?xml version="1.0" encoding="utf-8"?>
<sst xmlns="http://schemas.openxmlformats.org/spreadsheetml/2006/main" count="285" uniqueCount="100">
  <si>
    <t>Förutsättningar</t>
  </si>
  <si>
    <t/>
  </si>
  <si>
    <t>Område</t>
  </si>
  <si>
    <t>a</t>
  </si>
  <si>
    <t>Datum</t>
  </si>
  <si>
    <t>Tid</t>
  </si>
  <si>
    <t>Signatur</t>
  </si>
  <si>
    <t>Programversion</t>
  </si>
  <si>
    <t>Områdesinformation</t>
  </si>
  <si>
    <t>År vid start av senaste jakt</t>
  </si>
  <si>
    <t>Områdets areal i ha</t>
  </si>
  <si>
    <t>Månad jakten startar</t>
  </si>
  <si>
    <t>Kod för region</t>
  </si>
  <si>
    <t>Rovdjursförekomst</t>
  </si>
  <si>
    <t>Antal björnar per 100 000 ha</t>
  </si>
  <si>
    <t>Mängd vargrevir inom området</t>
  </si>
  <si>
    <t>Målsättning</t>
  </si>
  <si>
    <t>Vinterstam</t>
  </si>
  <si>
    <t>Antal älgar per 1000 ha</t>
  </si>
  <si>
    <t>% tjur av vuxna</t>
  </si>
  <si>
    <t>De numeriska värdena nedan ska skrivas in i Älgfrode</t>
  </si>
  <si>
    <t>Avskjutning</t>
  </si>
  <si>
    <t>Senaste jakt</t>
  </si>
  <si>
    <t>Från Älgdata</t>
  </si>
  <si>
    <t>Antal vuxna tjurar</t>
  </si>
  <si>
    <t>&lt;=</t>
  </si>
  <si>
    <t>Antal vuxna hondjur</t>
  </si>
  <si>
    <t>Antal kalvar</t>
  </si>
  <si>
    <t>Älgstammens storlek</t>
  </si>
  <si>
    <t>Efter senaste jakt</t>
  </si>
  <si>
    <t>Beräknat värde</t>
  </si>
  <si>
    <t>Månad angiven täthet</t>
  </si>
  <si>
    <t>Beräknad övrig dödlighet (antal) utöver jakt och trafik per år. Vargpredationen redovisas i resultatfilen.</t>
  </si>
  <si>
    <t>Älgstammens egenskaper</t>
  </si>
  <si>
    <t>Enligt Älgobs</t>
  </si>
  <si>
    <t>Beräknade värden</t>
  </si>
  <si>
    <t xml:space="preserve">Övrig dödlighet har delats upp mellan handjur och hondjur som inkluderar både vuxna och kalvar. </t>
  </si>
  <si>
    <t>År avser året när jakten startar.</t>
  </si>
  <si>
    <t>Rapporterad trafikdödlighet (bil och tåg)</t>
  </si>
  <si>
    <t>Antal kalvar per vuxet hondjur</t>
  </si>
  <si>
    <t>År</t>
  </si>
  <si>
    <t>Handjur</t>
  </si>
  <si>
    <t>Hondjur</t>
  </si>
  <si>
    <t>Antal vargrevir</t>
  </si>
  <si>
    <t>Tjurar</t>
  </si>
  <si>
    <t>Kor</t>
  </si>
  <si>
    <t>Kalvar</t>
  </si>
  <si>
    <t>Oidentifierade</t>
  </si>
  <si>
    <t>Totalt</t>
  </si>
  <si>
    <t>Månad flyginventering</t>
  </si>
  <si>
    <t>Enligt avskjutning</t>
  </si>
  <si>
    <t>% tjurkalv av alla kalvar</t>
  </si>
  <si>
    <t>Dödlighet utöver jakt</t>
  </si>
  <si>
    <t>Rovdjur</t>
  </si>
  <si>
    <t>Trafik</t>
  </si>
  <si>
    <t>Övrigt</t>
  </si>
  <si>
    <t>Antal vuxna tjurar per år</t>
  </si>
  <si>
    <t>Fyll i förväntade dödligheter</t>
  </si>
  <si>
    <t>Antal vuxna hondjur per år</t>
  </si>
  <si>
    <t>Se tabellerna till höger för beräknat antal för tidigare år</t>
  </si>
  <si>
    <t>Antal kalvar efter jaktstart per år</t>
  </si>
  <si>
    <t>Summa</t>
  </si>
  <si>
    <t>Summorna ges som förslag baserat på info till höger</t>
  </si>
  <si>
    <t>Eventuella älgar som dödats av björn ingår i summan under övrigt</t>
  </si>
  <si>
    <t>Medel:</t>
  </si>
  <si>
    <t>Kommentarer</t>
  </si>
  <si>
    <t>Medel inkluderar ej sista årets data eftersom det ej är avslutat</t>
  </si>
  <si>
    <t>I Älgfrode ska cellerna till vänster om symbolen &lt;= ovan fyllas i med de</t>
  </si>
  <si>
    <t>värden som anges i kolumn E direkt till höger om symbolen i den här fliken</t>
  </si>
  <si>
    <t>Älgpopulationens sammansättning (beräknad) efter jakt 2023/2024</t>
  </si>
  <si>
    <t>Andel av populationen (%)</t>
  </si>
  <si>
    <t>Som underlag för att fylla i Dödlighet utöver jakt i prognosen återfinns beräknade värden</t>
  </si>
  <si>
    <t>Kor/kvigor</t>
  </si>
  <si>
    <t>från tidigare år i tabellen till höger. I den tabellen anges endast värden för handjur,</t>
  </si>
  <si>
    <t>respektive hondjur. I beräkningsmodellen behövs ingen åldersstruktur eftersom</t>
  </si>
  <si>
    <t>antal kalvar per vuxet hondjur = observerat antal kalvar per vuxet hondjur vid jaktstart.</t>
  </si>
  <si>
    <t>I Älgfrodes prognos däremot får kvigkalvarna inte egna kalvar förrän de är 2-3 år gamla.</t>
  </si>
  <si>
    <t>I områden utan varg bör dödlighet utöver jakt för kalvarna grovt motsvara antal</t>
  </si>
  <si>
    <t>förväntat döda älgar utöver jakt multiplicerat med andelen kalvar i populationen efter jakt.</t>
  </si>
  <si>
    <t>Andelen kalvar i populationen efter jakt som beräknats av modellen återfinns längst ned i tabellen till höger.</t>
  </si>
  <si>
    <t>I områden med varg kan årskalvar utgöra en stor del av de vargdödade älgarna.</t>
  </si>
  <si>
    <t>Uppdelningen av dödligheten utöver jakt i områden med varg behöver därför göras</t>
  </si>
  <si>
    <t>baserat på en bedömning av hur många tjurar, kor/kvigor, respektive kalvar som vargarna</t>
  </si>
  <si>
    <t>förväntas ta de kommande åren.</t>
  </si>
  <si>
    <t>Uppräkning till hela ÄFO med hjälp av registrerad areal</t>
  </si>
  <si>
    <t>Övrig dödlighet fördelat på kategorier</t>
  </si>
  <si>
    <t>Antal efter jakt</t>
  </si>
  <si>
    <t>Övrig dödlighet</t>
  </si>
  <si>
    <t>Antal förväntat döda</t>
  </si>
  <si>
    <t>Trafikdödade (inkl. oidentifierade) fördelade på kategorier</t>
  </si>
  <si>
    <t>Antal tjurar</t>
  </si>
  <si>
    <t>Gröna celler = underlag till tabellen Dödlighet utöver jakt</t>
  </si>
  <si>
    <t>Vargpredation fördelat på kategorier</t>
  </si>
  <si>
    <t>Antal älgar/revir</t>
  </si>
  <si>
    <t>Orange celler = data från resultatfilen</t>
  </si>
  <si>
    <t>Antal revir</t>
  </si>
  <si>
    <t>Gul cell = kontrollera med resultatet från senaste varginventeringen</t>
  </si>
  <si>
    <t>Totalt antal slagna älgar</t>
  </si>
  <si>
    <t>Andel kalvar</t>
  </si>
  <si>
    <t>Andel hondjur av vuxna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</si>
</sst>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0.000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8"/>
      <color indexed="52"/>
      <name val="Arial"/>
      <family val="2"/>
    </font>
    <font>
      <b/>
      <sz val="11"/>
      <color theme="1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5"/>
      <color theme="1"/>
      <name val="Arial"/>
      <family val="2"/>
    </font>
    <font>
      <sz val="11"/>
      <color rgb="FF0000FF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</patternFill>
    </fill>
    <fill>
      <patternFill patternType="solid">
        <fgColor indexed="5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1"/>
    <xf numFmtId="0" fontId="1" fillId="0" borderId="1"/>
    <xf numFmtId="9" fontId="4" fillId="0" borderId="1" applyFont="0" applyFill="0" applyBorder="0" applyAlignment="0" applyProtection="0"/>
    <xf numFmtId="9" fontId="1" fillId="0" borderId="1" applyFont="0" applyFill="0" applyBorder="0" applyAlignment="0" applyProtection="0"/>
  </cellStyleXfs>
  <cellXfs count="112">
    <xf numFmtId="0" fontId="0" fillId="0" borderId="0" xfId="0"/>
    <xf numFmtId="0" fontId="5" fillId="2" borderId="1" xfId="2" applyFont="1" applyFill="1" applyAlignment="1">
      <alignment horizontal="center"/>
    </xf>
    <xf numFmtId="0" fontId="6" fillId="2" borderId="2" xfId="3" applyFont="1" applyFill="1" applyBorder="1"/>
    <xf numFmtId="49" fontId="7" fillId="3" borderId="3" xfId="1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2" borderId="2" xfId="0" applyFont="1" applyFill="1" applyBorder="1"/>
    <xf numFmtId="49" fontId="0" fillId="0" borderId="5" xfId="0" applyNumberFormat="1" applyBorder="1" applyAlignment="1" applyProtection="1">
      <alignment horizontal="left"/>
      <protection locked="0"/>
    </xf>
    <xf numFmtId="0" fontId="6" fillId="2" borderId="2" xfId="3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0" borderId="3" xfId="0" applyFont="1" applyBorder="1" applyProtection="1">
      <protection locked="0"/>
    </xf>
    <xf numFmtId="0" fontId="0" fillId="0" borderId="5" xfId="0" applyBorder="1"/>
    <xf numFmtId="0" fontId="8" fillId="0" borderId="3" xfId="3" applyFont="1" applyBorder="1"/>
    <xf numFmtId="0" fontId="0" fillId="0" borderId="4" xfId="0" applyBorder="1"/>
    <xf numFmtId="0" fontId="9" fillId="2" borderId="1" xfId="2" applyFont="1" applyFill="1"/>
    <xf numFmtId="0" fontId="8" fillId="2" borderId="1" xfId="3" applyFont="1" applyFill="1"/>
    <xf numFmtId="0" fontId="10" fillId="2" borderId="1" xfId="2" applyFont="1" applyFill="1"/>
    <xf numFmtId="0" fontId="11" fillId="2" borderId="1" xfId="2" applyFont="1" applyFill="1"/>
    <xf numFmtId="0" fontId="12" fillId="2" borderId="6" xfId="2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" fontId="13" fillId="4" borderId="7" xfId="2" applyNumberFormat="1" applyFont="1" applyFill="1" applyBorder="1" applyAlignment="1" applyProtection="1">
      <alignment horizontal="center"/>
      <protection locked="0"/>
    </xf>
    <xf numFmtId="0" fontId="14" fillId="2" borderId="1" xfId="3" applyFont="1" applyFill="1"/>
    <xf numFmtId="0" fontId="12" fillId="2" borderId="4" xfId="2" applyFon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13" fillId="4" borderId="4" xfId="2" applyNumberFormat="1" applyFont="1" applyFill="1" applyBorder="1" applyAlignment="1" applyProtection="1">
      <alignment horizontal="center"/>
      <protection locked="0"/>
    </xf>
    <xf numFmtId="0" fontId="12" fillId="2" borderId="8" xfId="2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" fontId="13" fillId="4" borderId="8" xfId="2" applyNumberFormat="1" applyFont="1" applyFill="1" applyBorder="1" applyAlignment="1" applyProtection="1">
      <alignment horizontal="center"/>
      <protection locked="0"/>
    </xf>
    <xf numFmtId="0" fontId="12" fillId="2" borderId="9" xfId="2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" fontId="13" fillId="4" borderId="9" xfId="2" applyNumberFormat="1" applyFont="1" applyFill="1" applyBorder="1" applyAlignment="1" applyProtection="1">
      <alignment horizontal="center"/>
      <protection locked="0"/>
    </xf>
    <xf numFmtId="0" fontId="12" fillId="2" borderId="1" xfId="2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9" fillId="2" borderId="9" xfId="2" applyFont="1" applyFill="1" applyBorder="1"/>
    <xf numFmtId="0" fontId="8" fillId="2" borderId="9" xfId="3" applyFont="1" applyFill="1" applyBorder="1"/>
    <xf numFmtId="0" fontId="10" fillId="2" borderId="9" xfId="2" applyFont="1" applyFill="1" applyBorder="1"/>
    <xf numFmtId="164" fontId="13" fillId="4" borderId="6" xfId="2" applyNumberFormat="1" applyFont="1" applyFill="1" applyBorder="1" applyAlignment="1" applyProtection="1">
      <alignment horizontal="center"/>
      <protection locked="0"/>
    </xf>
    <xf numFmtId="2" fontId="13" fillId="4" borderId="8" xfId="2" applyNumberFormat="1" applyFont="1" applyFill="1" applyBorder="1" applyAlignment="1" applyProtection="1">
      <alignment horizontal="center"/>
      <protection locked="0"/>
    </xf>
    <xf numFmtId="0" fontId="8" fillId="0" borderId="1" xfId="3" quotePrefix="1" applyFont="1"/>
    <xf numFmtId="0" fontId="8" fillId="0" borderId="1" xfId="3" applyFont="1"/>
    <xf numFmtId="0" fontId="9" fillId="2" borderId="9" xfId="2" applyFont="1" applyFill="1" applyBorder="1" applyAlignment="1">
      <alignment vertical="center"/>
    </xf>
    <xf numFmtId="0" fontId="0" fillId="0" borderId="9" xfId="0" applyBorder="1"/>
    <xf numFmtId="0" fontId="12" fillId="2" borderId="9" xfId="2" applyFont="1" applyFill="1" applyBorder="1" applyAlignment="1">
      <alignment horizontal="center"/>
    </xf>
    <xf numFmtId="164" fontId="13" fillId="4" borderId="10" xfId="2" applyNumberFormat="1" applyFont="1" applyFill="1" applyBorder="1" applyAlignment="1" applyProtection="1">
      <alignment horizontal="center"/>
      <protection locked="0"/>
    </xf>
    <xf numFmtId="9" fontId="13" fillId="4" borderId="8" xfId="1" applyFont="1" applyFill="1" applyBorder="1" applyAlignment="1" applyProtection="1">
      <alignment horizontal="center"/>
      <protection locked="0"/>
    </xf>
    <xf numFmtId="0" fontId="12" fillId="2" borderId="11" xfId="2" applyFont="1" applyFill="1" applyBorder="1" applyAlignment="1">
      <alignment vertical="center"/>
    </xf>
    <xf numFmtId="0" fontId="15" fillId="2" borderId="1" xfId="3" applyFont="1" applyFill="1"/>
    <xf numFmtId="0" fontId="16" fillId="2" borderId="9" xfId="2" applyFont="1" applyFill="1" applyBorder="1" applyAlignment="1">
      <alignment horizontal="left"/>
    </xf>
    <xf numFmtId="0" fontId="17" fillId="2" borderId="1" xfId="3" applyFont="1" applyFill="1" applyAlignment="1">
      <alignment horizontal="center"/>
    </xf>
    <xf numFmtId="0" fontId="18" fillId="2" borderId="2" xfId="3" applyFont="1" applyFill="1" applyBorder="1" applyAlignment="1">
      <alignment horizontal="center"/>
    </xf>
    <xf numFmtId="1" fontId="13" fillId="4" borderId="4" xfId="2" applyNumberFormat="1" applyFont="1" applyFill="1" applyBorder="1" applyAlignment="1" applyProtection="1">
      <alignment horizontal="center"/>
      <protection locked="0"/>
    </xf>
    <xf numFmtId="0" fontId="10" fillId="2" borderId="1" xfId="2" applyFont="1" applyFill="1" applyAlignment="1">
      <alignment horizontal="center"/>
    </xf>
    <xf numFmtId="0" fontId="16" fillId="2" borderId="9" xfId="2" applyFont="1" applyFill="1" applyBorder="1" applyAlignment="1">
      <alignment horizontal="center" wrapText="1"/>
    </xf>
    <xf numFmtId="0" fontId="0" fillId="0" borderId="11" xfId="0" applyBorder="1" applyAlignment="1">
      <alignment vertical="center"/>
    </xf>
    <xf numFmtId="164" fontId="13" fillId="4" borderId="11" xfId="2" applyNumberFormat="1" applyFont="1" applyFill="1" applyBorder="1" applyAlignment="1" applyProtection="1">
      <alignment horizontal="center"/>
      <protection locked="0"/>
    </xf>
    <xf numFmtId="0" fontId="19" fillId="2" borderId="1" xfId="2" applyFont="1" applyFill="1" applyAlignment="1">
      <alignment horizontal="center" vertical="top"/>
    </xf>
    <xf numFmtId="1" fontId="20" fillId="2" borderId="1" xfId="2" applyNumberFormat="1" applyFont="1" applyFill="1" applyAlignment="1">
      <alignment horizontal="center"/>
    </xf>
    <xf numFmtId="0" fontId="21" fillId="0" borderId="0" xfId="0" applyFont="1"/>
    <xf numFmtId="0" fontId="0" fillId="0" borderId="0" xfId="0" applyAlignment="1">
      <alignment horizontal="left"/>
    </xf>
    <xf numFmtId="9" fontId="13" fillId="5" borderId="6" xfId="4" applyFont="1" applyFill="1" applyBorder="1" applyAlignment="1" applyProtection="1">
      <alignment horizontal="center"/>
      <protection locked="0"/>
    </xf>
    <xf numFmtId="0" fontId="18" fillId="0" borderId="2" xfId="4" applyNumberFormat="1" applyFont="1" applyFill="1" applyBorder="1" applyAlignment="1" applyProtection="1">
      <alignment horizontal="center"/>
      <protection locked="0"/>
    </xf>
    <xf numFmtId="2" fontId="20" fillId="5" borderId="8" xfId="2" applyNumberFormat="1" applyFont="1" applyFill="1" applyBorder="1" applyAlignment="1" applyProtection="1">
      <alignment horizontal="center"/>
      <protection locked="0"/>
    </xf>
    <xf numFmtId="2" fontId="18" fillId="0" borderId="2" xfId="2" applyNumberFormat="1" applyFont="1" applyFill="1" applyBorder="1" applyAlignment="1" applyProtection="1">
      <alignment horizontal="center"/>
      <protection locked="0"/>
    </xf>
    <xf numFmtId="0" fontId="22" fillId="0" borderId="10" xfId="0" applyFont="1" applyBorder="1"/>
    <xf numFmtId="0" fontId="22" fillId="0" borderId="10" xfId="0" applyFont="1" applyFill="1" applyBorder="1"/>
    <xf numFmtId="1" fontId="12" fillId="2" borderId="9" xfId="2" applyNumberFormat="1" applyFont="1" applyFill="1" applyBorder="1" applyAlignment="1">
      <alignment horizontal="center"/>
    </xf>
    <xf numFmtId="1" fontId="18" fillId="0" borderId="2" xfId="2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0" fontId="12" fillId="2" borderId="7" xfId="2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2" fontId="20" fillId="2" borderId="1" xfId="2" applyNumberFormat="1" applyFont="1" applyFill="1" applyAlignment="1">
      <alignment horizontal="center"/>
    </xf>
    <xf numFmtId="2" fontId="18" fillId="0" borderId="1" xfId="2" applyNumberFormat="1" applyFont="1" applyAlignment="1">
      <alignment horizontal="center"/>
    </xf>
    <xf numFmtId="0" fontId="23" fillId="0" borderId="0" xfId="0" applyFont="1" applyAlignment="1">
      <alignment horizontal="center" vertical="top"/>
    </xf>
    <xf numFmtId="9" fontId="20" fillId="5" borderId="11" xfId="5" applyFont="1" applyFill="1" applyBorder="1" applyAlignment="1" applyProtection="1">
      <alignment horizontal="center"/>
      <protection locked="0"/>
    </xf>
    <xf numFmtId="0" fontId="16" fillId="2" borderId="9" xfId="2" applyFont="1" applyFill="1" applyBorder="1" applyAlignment="1">
      <alignment horizontal="center"/>
    </xf>
    <xf numFmtId="0" fontId="12" fillId="2" borderId="8" xfId="2" applyFont="1" applyFill="1" applyBorder="1"/>
    <xf numFmtId="0" fontId="0" fillId="0" borderId="8" xfId="0" applyBorder="1"/>
    <xf numFmtId="0" fontId="22" fillId="0" borderId="0" xfId="0" applyFont="1" applyAlignment="1">
      <alignment horizontal="center"/>
    </xf>
    <xf numFmtId="0" fontId="22" fillId="0" borderId="1" xfId="0" applyFont="1" applyBorder="1"/>
    <xf numFmtId="0" fontId="24" fillId="0" borderId="0" xfId="0" applyFont="1"/>
    <xf numFmtId="1" fontId="22" fillId="0" borderId="10" xfId="0" applyNumberFormat="1" applyFont="1" applyBorder="1"/>
    <xf numFmtId="0" fontId="25" fillId="0" borderId="0" xfId="0" applyFont="1"/>
    <xf numFmtId="1" fontId="22" fillId="0" borderId="1" xfId="0" applyNumberFormat="1" applyFont="1" applyBorder="1"/>
    <xf numFmtId="0" fontId="3" fillId="0" borderId="0" xfId="0" applyFont="1"/>
    <xf numFmtId="0" fontId="26" fillId="0" borderId="0" xfId="0" applyFont="1"/>
    <xf numFmtId="0" fontId="0" fillId="0" borderId="10" xfId="0" applyBorder="1"/>
    <xf numFmtId="1" fontId="0" fillId="6" borderId="0" xfId="0" applyNumberFormat="1" applyFill="1"/>
    <xf numFmtId="166" fontId="0" fillId="6" borderId="10" xfId="0" applyNumberFormat="1" applyFill="1" applyBorder="1"/>
    <xf numFmtId="164" fontId="0" fillId="7" borderId="0" xfId="0" applyNumberFormat="1" applyFill="1"/>
    <xf numFmtId="164" fontId="0" fillId="7" borderId="1" xfId="0" applyNumberFormat="1" applyFill="1" applyBorder="1"/>
    <xf numFmtId="0" fontId="0" fillId="0" borderId="2" xfId="0" applyBorder="1"/>
    <xf numFmtId="164" fontId="0" fillId="0" borderId="2" xfId="0" applyNumberFormat="1" applyBorder="1"/>
    <xf numFmtId="164" fontId="0" fillId="7" borderId="2" xfId="0" applyNumberFormat="1" applyFill="1" applyBorder="1"/>
    <xf numFmtId="0" fontId="25" fillId="0" borderId="10" xfId="0" applyFont="1" applyBorder="1"/>
    <xf numFmtId="164" fontId="0" fillId="6" borderId="0" xfId="0" applyNumberFormat="1" applyFill="1"/>
    <xf numFmtId="164" fontId="0" fillId="8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9" fontId="0" fillId="0" borderId="1" xfId="1" applyFont="1" applyFill="1" applyBorder="1"/>
    <xf numFmtId="0" fontId="0" fillId="0" borderId="10" xfId="0" applyFill="1" applyBorder="1"/>
    <xf numFmtId="9" fontId="0" fillId="0" borderId="10" xfId="1" applyFont="1" applyBorder="1"/>
    <xf numFmtId="164" fontId="0" fillId="7" borderId="10" xfId="0" applyNumberFormat="1" applyFill="1" applyBorder="1"/>
    <xf numFmtId="164" fontId="13" fillId="5" borderId="6" xfId="2" applyNumberFormat="1" applyFont="1" applyFill="1" applyBorder="1" applyAlignment="1" applyProtection="1">
      <alignment horizontal="center"/>
      <protection locked="0"/>
    </xf>
    <xf numFmtId="164" fontId="13" fillId="5" borderId="12" xfId="2" applyNumberFormat="1" applyFont="1" applyFill="1" applyBorder="1" applyAlignment="1" applyProtection="1">
      <alignment horizontal="center"/>
      <protection locked="0"/>
    </xf>
    <xf numFmtId="164" fontId="13" fillId="5" borderId="4" xfId="2" applyNumberFormat="1" applyFont="1" applyFill="1" applyBorder="1" applyAlignment="1" applyProtection="1">
      <alignment horizontal="center"/>
      <protection locked="0"/>
    </xf>
    <xf numFmtId="164" fontId="13" fillId="5" borderId="3" xfId="2" applyNumberFormat="1" applyFont="1" applyFill="1" applyBorder="1" applyAlignment="1" applyProtection="1">
      <alignment horizontal="center"/>
      <protection locked="0"/>
    </xf>
    <xf numFmtId="164" fontId="13" fillId="5" borderId="8" xfId="2" applyNumberFormat="1" applyFont="1" applyFill="1" applyBorder="1" applyAlignment="1" applyProtection="1">
      <alignment horizontal="center"/>
      <protection locked="0"/>
    </xf>
    <xf numFmtId="164" fontId="13" fillId="5" borderId="13" xfId="2" applyNumberFormat="1" applyFont="1" applyFill="1" applyBorder="1" applyAlignment="1" applyProtection="1">
      <alignment horizontal="center"/>
      <protection locked="0"/>
    </xf>
    <xf numFmtId="164" fontId="22" fillId="0" borderId="0" xfId="0" applyNumberFormat="1" applyFont="1" applyAlignment="1">
      <alignment horizontal="center"/>
    </xf>
  </cellXfs>
  <cellStyles count="6">
    <cellStyle name="Normal" xfId="0" builtinId="0"/>
    <cellStyle name="Normal 3" xfId="2"/>
    <cellStyle name="Normal 4" xfId="3"/>
    <cellStyle name="Percent" xfId="1" builtinId="5"/>
    <cellStyle name="Procent 3" xfId="4"/>
    <cellStyle name="Procent 4" xfId="5"/>
  </cellStyles>
  <dxfs count="16"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fill>
        <patternFill>
          <bgColor rgb="FFFFC06B"/>
        </patternFill>
      </fill>
    </dxf>
    <dxf>
      <font>
        <color theme="1"/>
      </font>
      <numFmt numFmtId="19" formatCode="yyyy/mm/dd"/>
      <fill>
        <patternFill>
          <fgColor theme="0"/>
          <bgColor theme="0"/>
        </patternFill>
      </fill>
    </dxf>
    <dxf>
      <font>
        <color auto="1"/>
      </font>
      <numFmt numFmtId="165" formatCode="hh:mm;@"/>
      <fill>
        <patternFill>
          <bgColor theme="0"/>
        </patternFill>
      </fill>
    </dxf>
    <dxf>
      <font>
        <color auto="1"/>
      </font>
      <numFmt numFmtId="0" formatCode="General"/>
      <fill>
        <patternFill>
          <bgColor theme="0"/>
        </patternFill>
      </fill>
    </dxf>
    <dxf>
      <font>
        <color auto="1"/>
      </font>
      <numFmt numFmtId="0" formatCode="General"/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tabSelected="1" workbookViewId="0"/>
  </sheetViews>
  <sheetFormatPr defaultRowHeight="15" x14ac:dyDescent="0.25"/>
  <cols>
    <col min="1" max="1" width="29" customWidth="1"/>
    <col min="3" max="3" width="10.7109375" customWidth="1"/>
    <col min="13" max="13" width="10.28515625" bestFit="1" customWidth="1"/>
    <col min="21" max="21" width="14.28515625" bestFit="1" customWidth="1"/>
  </cols>
  <sheetData>
    <row r="1" spans="1:10" ht="23.25" x14ac:dyDescent="0.35">
      <c r="A1" s="1" t="s">
        <v>0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</row>
    <row r="3" spans="1:10" x14ac:dyDescent="0.25">
      <c r="A3" s="2" t="s">
        <v>2</v>
      </c>
      <c r="B3" s="3" t="s">
        <v>3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5" t="s">
        <v>1</v>
      </c>
    </row>
    <row r="4" spans="1:10" x14ac:dyDescent="0.25">
      <c r="A4" s="6" t="s">
        <v>4</v>
      </c>
      <c r="B4" s="3" t="s">
        <v>3</v>
      </c>
      <c r="C4" s="7" t="s">
        <v>1</v>
      </c>
      <c r="D4" s="8" t="s">
        <v>5</v>
      </c>
      <c r="E4" s="3" t="s">
        <v>3</v>
      </c>
      <c r="F4" s="9" t="s">
        <v>6</v>
      </c>
      <c r="G4" s="10" t="s">
        <v>1</v>
      </c>
      <c r="H4" s="3" t="s">
        <v>3</v>
      </c>
      <c r="I4" s="4" t="s">
        <v>1</v>
      </c>
      <c r="J4" s="5" t="s">
        <v>1</v>
      </c>
    </row>
    <row r="5" spans="1:10" x14ac:dyDescent="0.25">
      <c r="A5" s="11" t="s">
        <v>7</v>
      </c>
      <c r="B5" s="12" t="s">
        <v>1</v>
      </c>
      <c r="C5" s="13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 t="s">
        <v>1</v>
      </c>
      <c r="I5" s="14" t="s">
        <v>1</v>
      </c>
      <c r="J5" s="12" t="s">
        <v>1</v>
      </c>
    </row>
    <row r="8" spans="1:10" ht="15.75" thickBot="1" x14ac:dyDescent="0.3">
      <c r="A8" s="15" t="s">
        <v>8</v>
      </c>
      <c r="B8" s="16" t="s">
        <v>1</v>
      </c>
      <c r="C8" s="17" t="s">
        <v>1</v>
      </c>
      <c r="D8" s="17" t="s">
        <v>1</v>
      </c>
      <c r="E8" s="18" t="s">
        <v>1</v>
      </c>
    </row>
    <row r="9" spans="1:10" x14ac:dyDescent="0.25">
      <c r="A9" s="19" t="s">
        <v>9</v>
      </c>
      <c r="B9" s="20" t="s">
        <v>1</v>
      </c>
      <c r="C9" s="21" t="s">
        <v>1</v>
      </c>
      <c r="D9" s="22" t="s">
        <v>1</v>
      </c>
      <c r="E9" s="16" t="s">
        <v>1</v>
      </c>
    </row>
    <row r="10" spans="1:10" x14ac:dyDescent="0.25">
      <c r="A10" s="23" t="s">
        <v>10</v>
      </c>
      <c r="B10" s="24" t="s">
        <v>1</v>
      </c>
      <c r="C10" s="25" t="s">
        <v>1</v>
      </c>
      <c r="D10" s="22" t="s">
        <v>1</v>
      </c>
      <c r="E10" s="16" t="s">
        <v>1</v>
      </c>
    </row>
    <row r="11" spans="1:10" ht="15.75" thickBot="1" x14ac:dyDescent="0.3">
      <c r="A11" s="26" t="s">
        <v>11</v>
      </c>
      <c r="B11" s="27" t="s">
        <v>1</v>
      </c>
      <c r="C11" s="28" t="s">
        <v>1</v>
      </c>
      <c r="D11" s="22" t="s">
        <v>1</v>
      </c>
      <c r="E11" s="16" t="s">
        <v>1</v>
      </c>
    </row>
    <row r="12" spans="1:10" ht="15.75" thickBot="1" x14ac:dyDescent="0.3">
      <c r="A12" s="29" t="s">
        <v>12</v>
      </c>
      <c r="B12" s="30" t="s">
        <v>1</v>
      </c>
      <c r="C12" s="31" t="s">
        <v>1</v>
      </c>
      <c r="D12" s="22" t="s">
        <v>1</v>
      </c>
      <c r="E12" s="16" t="s">
        <v>1</v>
      </c>
    </row>
    <row r="13" spans="1:10" x14ac:dyDescent="0.25">
      <c r="A13" s="32" t="s">
        <v>1</v>
      </c>
      <c r="B13" s="33" t="s">
        <v>1</v>
      </c>
      <c r="C13" s="34" t="s">
        <v>1</v>
      </c>
      <c r="D13" s="22" t="s">
        <v>1</v>
      </c>
      <c r="E13" s="16" t="s">
        <v>1</v>
      </c>
    </row>
    <row r="14" spans="1:10" ht="15.75" thickBot="1" x14ac:dyDescent="0.3">
      <c r="A14" s="35" t="s">
        <v>13</v>
      </c>
      <c r="B14" s="36" t="s">
        <v>1</v>
      </c>
      <c r="C14" s="37" t="s">
        <v>1</v>
      </c>
      <c r="D14" s="22" t="s">
        <v>1</v>
      </c>
      <c r="E14" s="16" t="s">
        <v>1</v>
      </c>
    </row>
    <row r="15" spans="1:10" x14ac:dyDescent="0.25">
      <c r="A15" s="32" t="s">
        <v>14</v>
      </c>
      <c r="B15" s="33" t="s">
        <v>1</v>
      </c>
      <c r="C15" s="38">
        <v>0</v>
      </c>
      <c r="D15" s="22" t="s">
        <v>1</v>
      </c>
      <c r="E15" s="16" t="s">
        <v>1</v>
      </c>
    </row>
    <row r="16" spans="1:10" ht="15.75" thickBot="1" x14ac:dyDescent="0.3">
      <c r="A16" s="26" t="s">
        <v>15</v>
      </c>
      <c r="B16" s="27" t="s">
        <v>1</v>
      </c>
      <c r="C16" s="39">
        <v>0</v>
      </c>
      <c r="D16" s="22" t="s">
        <v>1</v>
      </c>
      <c r="E16" s="16" t="s">
        <v>1</v>
      </c>
    </row>
    <row r="17" spans="1:15" x14ac:dyDescent="0.25">
      <c r="A17" s="16" t="s">
        <v>1</v>
      </c>
      <c r="B17" s="16" t="s">
        <v>1</v>
      </c>
      <c r="C17" s="40" t="s">
        <v>1</v>
      </c>
      <c r="D17" s="16" t="s">
        <v>1</v>
      </c>
      <c r="E17" s="41" t="s">
        <v>1</v>
      </c>
    </row>
    <row r="18" spans="1:15" ht="15.75" thickBot="1" x14ac:dyDescent="0.3">
      <c r="A18" s="42" t="s">
        <v>16</v>
      </c>
      <c r="B18" s="43" t="s">
        <v>1</v>
      </c>
      <c r="C18" s="44" t="s">
        <v>17</v>
      </c>
      <c r="D18" s="22" t="s">
        <v>1</v>
      </c>
      <c r="E18" s="16" t="s">
        <v>1</v>
      </c>
    </row>
    <row r="19" spans="1:15" x14ac:dyDescent="0.25">
      <c r="A19" s="19" t="s">
        <v>18</v>
      </c>
      <c r="B19" s="20" t="s">
        <v>1</v>
      </c>
      <c r="C19" s="45" t="s">
        <v>1</v>
      </c>
      <c r="D19" s="22" t="s">
        <v>1</v>
      </c>
      <c r="E19" s="16" t="s">
        <v>1</v>
      </c>
    </row>
    <row r="20" spans="1:15" ht="15.75" thickBot="1" x14ac:dyDescent="0.3">
      <c r="A20" s="26" t="s">
        <v>19</v>
      </c>
      <c r="B20" s="27" t="s">
        <v>1</v>
      </c>
      <c r="C20" s="46" t="s">
        <v>1</v>
      </c>
      <c r="D20" s="22" t="s">
        <v>1</v>
      </c>
      <c r="E20" s="16" t="s">
        <v>1</v>
      </c>
    </row>
    <row r="21" spans="1:15" ht="15.75" thickBot="1" x14ac:dyDescent="0.3">
      <c r="A21" s="47" t="s">
        <v>1</v>
      </c>
      <c r="B21" s="47" t="s">
        <v>1</v>
      </c>
      <c r="C21" s="31" t="s">
        <v>1</v>
      </c>
      <c r="D21" s="22" t="s">
        <v>1</v>
      </c>
      <c r="E21" s="48" t="s">
        <v>20</v>
      </c>
    </row>
    <row r="22" spans="1:15" x14ac:dyDescent="0.25">
      <c r="A22" s="16" t="s">
        <v>1</v>
      </c>
      <c r="B22" s="16" t="s">
        <v>1</v>
      </c>
      <c r="C22" s="16" t="s">
        <v>1</v>
      </c>
      <c r="D22" s="16" t="s">
        <v>1</v>
      </c>
      <c r="E22" s="48" t="s">
        <v>1</v>
      </c>
    </row>
    <row r="23" spans="1:15" ht="15.75" thickBot="1" x14ac:dyDescent="0.3">
      <c r="A23" s="42" t="s">
        <v>21</v>
      </c>
      <c r="B23" s="16" t="s">
        <v>1</v>
      </c>
      <c r="C23" s="49" t="s">
        <v>22</v>
      </c>
      <c r="D23" s="22" t="s">
        <v>1</v>
      </c>
      <c r="E23" s="48" t="s">
        <v>23</v>
      </c>
    </row>
    <row r="24" spans="1:15" x14ac:dyDescent="0.25">
      <c r="A24" s="19" t="s">
        <v>24</v>
      </c>
      <c r="B24" s="20" t="s">
        <v>1</v>
      </c>
      <c r="C24" s="21" t="s">
        <v>1</v>
      </c>
      <c r="D24" s="50" t="s">
        <v>25</v>
      </c>
      <c r="E24" s="51">
        <v>37</v>
      </c>
    </row>
    <row r="25" spans="1:15" x14ac:dyDescent="0.25">
      <c r="A25" s="23" t="s">
        <v>26</v>
      </c>
      <c r="B25" s="24" t="s">
        <v>1</v>
      </c>
      <c r="C25" s="52" t="s">
        <v>1</v>
      </c>
      <c r="D25" s="50" t="s">
        <v>25</v>
      </c>
      <c r="E25" s="51">
        <v>26</v>
      </c>
    </row>
    <row r="26" spans="1:15" ht="15.75" thickBot="1" x14ac:dyDescent="0.3">
      <c r="A26" s="26" t="s">
        <v>27</v>
      </c>
      <c r="B26" s="27" t="s">
        <v>1</v>
      </c>
      <c r="C26" s="28" t="s">
        <v>1</v>
      </c>
      <c r="D26" s="50" t="s">
        <v>25</v>
      </c>
      <c r="E26" s="51">
        <v>93</v>
      </c>
    </row>
    <row r="27" spans="1:15" x14ac:dyDescent="0.25">
      <c r="A27" s="16" t="s">
        <v>1</v>
      </c>
      <c r="B27" s="16" t="s">
        <v>1</v>
      </c>
      <c r="C27" s="17" t="s">
        <v>1</v>
      </c>
      <c r="D27" s="53" t="s">
        <v>1</v>
      </c>
      <c r="E27" s="48" t="s">
        <v>1</v>
      </c>
    </row>
    <row r="28" spans="1:15" ht="25.5" thickBot="1" x14ac:dyDescent="0.3">
      <c r="A28" s="35" t="s">
        <v>28</v>
      </c>
      <c r="B28" s="43" t="s">
        <v>1</v>
      </c>
      <c r="C28" s="54" t="s">
        <v>29</v>
      </c>
      <c r="D28" s="53" t="s">
        <v>1</v>
      </c>
      <c r="E28" s="48" t="s">
        <v>30</v>
      </c>
    </row>
    <row r="29" spans="1:15" ht="15.75" thickBot="1" x14ac:dyDescent="0.3">
      <c r="A29" s="47" t="s">
        <v>18</v>
      </c>
      <c r="B29" s="55" t="s">
        <v>1</v>
      </c>
      <c r="C29" s="56" t="s">
        <v>1</v>
      </c>
      <c r="D29" s="50" t="s">
        <v>25</v>
      </c>
      <c r="E29" s="51">
        <v>2.2000000000000002</v>
      </c>
    </row>
    <row r="30" spans="1:15" ht="15.75" thickBot="1" x14ac:dyDescent="0.3">
      <c r="A30" s="29" t="s">
        <v>31</v>
      </c>
      <c r="B30" s="30" t="s">
        <v>1</v>
      </c>
      <c r="C30" s="31">
        <v>1</v>
      </c>
      <c r="D30" s="50" t="s">
        <v>1</v>
      </c>
      <c r="E30" s="48" t="s">
        <v>1</v>
      </c>
    </row>
    <row r="31" spans="1:15" x14ac:dyDescent="0.25">
      <c r="A31" s="32" t="s">
        <v>1</v>
      </c>
      <c r="B31" s="57" t="s">
        <v>1</v>
      </c>
      <c r="C31" s="58" t="s">
        <v>1</v>
      </c>
      <c r="D31" s="50" t="s">
        <v>1</v>
      </c>
      <c r="E31" s="48" t="s">
        <v>1</v>
      </c>
      <c r="L31" s="59" t="s">
        <v>32</v>
      </c>
    </row>
    <row r="32" spans="1:15" ht="15.75" thickBot="1" x14ac:dyDescent="0.3">
      <c r="A32" s="35" t="s">
        <v>33</v>
      </c>
      <c r="B32" s="43" t="s">
        <v>1</v>
      </c>
      <c r="C32" s="49" t="s">
        <v>34</v>
      </c>
      <c r="D32" s="50" t="s">
        <v>1</v>
      </c>
      <c r="E32" s="48" t="s">
        <v>35</v>
      </c>
      <c r="F32" s="60"/>
      <c r="L32" s="59" t="s">
        <v>36</v>
      </c>
      <c r="M32" s="59"/>
      <c r="N32" s="59"/>
      <c r="O32" s="59"/>
    </row>
    <row r="33" spans="1:22" x14ac:dyDescent="0.25">
      <c r="A33" s="19" t="s">
        <v>19</v>
      </c>
      <c r="B33" s="20" t="s">
        <v>1</v>
      </c>
      <c r="C33" s="61" t="s">
        <v>1</v>
      </c>
      <c r="D33" s="50" t="s">
        <v>25</v>
      </c>
      <c r="E33" s="62">
        <v>35</v>
      </c>
      <c r="L33" s="59" t="s">
        <v>37</v>
      </c>
      <c r="M33" s="59"/>
      <c r="N33" s="59"/>
      <c r="O33" s="59"/>
      <c r="Q33" t="s">
        <v>1</v>
      </c>
      <c r="R33" s="59" t="s">
        <v>38</v>
      </c>
    </row>
    <row r="34" spans="1:22" ht="15.75" thickBot="1" x14ac:dyDescent="0.3">
      <c r="A34" s="23" t="s">
        <v>39</v>
      </c>
      <c r="B34" s="24" t="s">
        <v>1</v>
      </c>
      <c r="C34" s="63" t="s">
        <v>1</v>
      </c>
      <c r="D34" s="50" t="s">
        <v>25</v>
      </c>
      <c r="E34" s="64">
        <v>0.54</v>
      </c>
      <c r="L34" s="65" t="s">
        <v>40</v>
      </c>
      <c r="M34" s="65" t="s">
        <v>41</v>
      </c>
      <c r="N34" s="65" t="s">
        <v>42</v>
      </c>
      <c r="O34" s="65" t="s">
        <v>43</v>
      </c>
      <c r="Q34" t="s">
        <v>1</v>
      </c>
      <c r="R34" s="66" t="s">
        <v>44</v>
      </c>
      <c r="S34" s="66" t="s">
        <v>45</v>
      </c>
      <c r="T34" s="66" t="s">
        <v>46</v>
      </c>
      <c r="U34" s="66" t="s">
        <v>47</v>
      </c>
      <c r="V34" s="66" t="s">
        <v>48</v>
      </c>
    </row>
    <row r="35" spans="1:22" ht="15.75" thickBot="1" x14ac:dyDescent="0.3">
      <c r="A35" s="26" t="s">
        <v>49</v>
      </c>
      <c r="B35" s="27"/>
      <c r="C35" s="67" t="s">
        <v>1</v>
      </c>
      <c r="D35" s="50" t="s">
        <v>1</v>
      </c>
      <c r="E35" s="68" t="s">
        <v>1</v>
      </c>
      <c r="L35" s="69">
        <v>2013</v>
      </c>
      <c r="M35" s="69">
        <v>16</v>
      </c>
      <c r="N35" s="69">
        <v>28</v>
      </c>
      <c r="O35" s="69">
        <v>0</v>
      </c>
      <c r="Q35" t="s">
        <v>1</v>
      </c>
      <c r="R35" s="69">
        <v>10</v>
      </c>
      <c r="S35" s="69">
        <v>14</v>
      </c>
      <c r="T35" s="69">
        <v>8</v>
      </c>
      <c r="U35" s="69">
        <v>3</v>
      </c>
      <c r="V35" s="69">
        <v>35</v>
      </c>
    </row>
    <row r="36" spans="1:22" x14ac:dyDescent="0.25">
      <c r="A36" s="70" t="s">
        <v>1</v>
      </c>
      <c r="B36" s="71" t="s">
        <v>1</v>
      </c>
      <c r="C36" s="72" t="s">
        <v>1</v>
      </c>
      <c r="D36" s="50" t="s">
        <v>1</v>
      </c>
      <c r="E36" s="73" t="s">
        <v>1</v>
      </c>
      <c r="L36" s="69">
        <v>2014</v>
      </c>
      <c r="M36" s="69">
        <v>14</v>
      </c>
      <c r="N36" s="69">
        <v>26</v>
      </c>
      <c r="O36" s="69">
        <v>0</v>
      </c>
      <c r="Q36" t="s">
        <v>1</v>
      </c>
      <c r="R36" s="69">
        <v>15</v>
      </c>
      <c r="S36" s="69">
        <v>9</v>
      </c>
      <c r="T36" s="69">
        <v>6</v>
      </c>
      <c r="U36" s="69">
        <v>2</v>
      </c>
      <c r="V36" s="69">
        <v>32</v>
      </c>
    </row>
    <row r="37" spans="1:22" ht="15.75" thickBot="1" x14ac:dyDescent="0.3">
      <c r="A37" s="16" t="s">
        <v>1</v>
      </c>
      <c r="B37" s="16" t="s">
        <v>1</v>
      </c>
      <c r="C37" s="49" t="s">
        <v>50</v>
      </c>
      <c r="D37" s="74" t="s">
        <v>1</v>
      </c>
      <c r="E37" s="48" t="s">
        <v>30</v>
      </c>
      <c r="L37" s="69">
        <v>2015</v>
      </c>
      <c r="M37" s="69">
        <v>12</v>
      </c>
      <c r="N37" s="69">
        <v>23</v>
      </c>
      <c r="O37" s="69">
        <v>0</v>
      </c>
      <c r="Q37" t="s">
        <v>1</v>
      </c>
      <c r="R37" s="69">
        <v>10</v>
      </c>
      <c r="S37" s="69">
        <v>13</v>
      </c>
      <c r="T37" s="69">
        <v>3</v>
      </c>
      <c r="U37" s="69">
        <v>4</v>
      </c>
      <c r="V37" s="69">
        <v>30</v>
      </c>
    </row>
    <row r="38" spans="1:22" ht="15.75" thickBot="1" x14ac:dyDescent="0.3">
      <c r="A38" s="47" t="s">
        <v>51</v>
      </c>
      <c r="B38" s="55" t="s">
        <v>1</v>
      </c>
      <c r="C38" s="75" t="s">
        <v>1</v>
      </c>
      <c r="D38" s="50" t="s">
        <v>25</v>
      </c>
      <c r="E38" s="51">
        <v>50</v>
      </c>
      <c r="L38" s="69">
        <v>2016</v>
      </c>
      <c r="M38" s="69">
        <v>12</v>
      </c>
      <c r="N38" s="69">
        <v>21</v>
      </c>
      <c r="O38" s="69">
        <v>0</v>
      </c>
      <c r="Q38" t="s">
        <v>1</v>
      </c>
      <c r="R38" s="69">
        <v>13</v>
      </c>
      <c r="S38" s="69">
        <v>15</v>
      </c>
      <c r="T38" s="69">
        <v>2</v>
      </c>
      <c r="U38" s="69">
        <v>4</v>
      </c>
      <c r="V38" s="69">
        <v>34</v>
      </c>
    </row>
    <row r="39" spans="1:22" x14ac:dyDescent="0.25">
      <c r="A39" s="16" t="s">
        <v>1</v>
      </c>
      <c r="B39" s="16" t="s">
        <v>1</v>
      </c>
      <c r="C39" s="16" t="s">
        <v>1</v>
      </c>
      <c r="D39" s="16" t="s">
        <v>1</v>
      </c>
      <c r="E39" s="16" t="s">
        <v>1</v>
      </c>
      <c r="L39" s="69">
        <v>2017</v>
      </c>
      <c r="M39" s="69">
        <v>11</v>
      </c>
      <c r="N39" s="69">
        <v>19</v>
      </c>
      <c r="O39" s="69">
        <v>0</v>
      </c>
      <c r="Q39" t="s">
        <v>1</v>
      </c>
      <c r="R39" s="69">
        <v>11</v>
      </c>
      <c r="S39" s="69">
        <v>5</v>
      </c>
      <c r="T39" s="69">
        <v>6</v>
      </c>
      <c r="U39" s="69">
        <v>5</v>
      </c>
      <c r="V39" s="69">
        <v>27</v>
      </c>
    </row>
    <row r="40" spans="1:22" ht="15.75" thickBot="1" x14ac:dyDescent="0.3">
      <c r="A40" s="35" t="s">
        <v>52</v>
      </c>
      <c r="B40" s="43" t="s">
        <v>1</v>
      </c>
      <c r="C40" s="76" t="s">
        <v>53</v>
      </c>
      <c r="D40" s="76" t="s">
        <v>54</v>
      </c>
      <c r="E40" s="76" t="s">
        <v>55</v>
      </c>
      <c r="L40" s="69">
        <v>2018</v>
      </c>
      <c r="M40" s="69">
        <v>10</v>
      </c>
      <c r="N40" s="69">
        <v>18</v>
      </c>
      <c r="O40" s="69">
        <v>0</v>
      </c>
      <c r="Q40" t="s">
        <v>1</v>
      </c>
      <c r="R40" s="69">
        <v>12</v>
      </c>
      <c r="S40" s="69">
        <v>14</v>
      </c>
      <c r="T40" s="69">
        <v>0</v>
      </c>
      <c r="U40" s="69">
        <v>3</v>
      </c>
      <c r="V40" s="69">
        <v>29</v>
      </c>
    </row>
    <row r="41" spans="1:22" x14ac:dyDescent="0.25">
      <c r="A41" s="19" t="s">
        <v>56</v>
      </c>
      <c r="B41" s="20" t="s">
        <v>1</v>
      </c>
      <c r="C41" s="105">
        <f>O73</f>
        <v>0</v>
      </c>
      <c r="D41" s="106">
        <f>O63</f>
        <v>16.096618357487923</v>
      </c>
      <c r="E41" s="106">
        <f>N59</f>
        <v>7.0619961504000006</v>
      </c>
      <c r="F41" s="69" t="s">
        <v>57</v>
      </c>
      <c r="L41" s="69">
        <v>2019</v>
      </c>
      <c r="M41" s="69">
        <v>11</v>
      </c>
      <c r="N41" s="69">
        <v>17</v>
      </c>
      <c r="O41" s="69">
        <v>0</v>
      </c>
      <c r="Q41" t="s">
        <v>1</v>
      </c>
      <c r="R41" s="69">
        <v>17</v>
      </c>
      <c r="S41" s="69">
        <v>8</v>
      </c>
      <c r="T41" s="69">
        <v>3</v>
      </c>
      <c r="U41" s="69">
        <v>8</v>
      </c>
      <c r="V41" s="69">
        <v>36</v>
      </c>
    </row>
    <row r="42" spans="1:22" x14ac:dyDescent="0.25">
      <c r="A42" s="23" t="s">
        <v>58</v>
      </c>
      <c r="B42" s="24"/>
      <c r="C42" s="107">
        <f>O74</f>
        <v>0</v>
      </c>
      <c r="D42" s="108">
        <f>O64</f>
        <v>13.729468599033815</v>
      </c>
      <c r="E42" s="108">
        <f>O59</f>
        <v>15.424127608800003</v>
      </c>
      <c r="F42" s="69" t="s">
        <v>59</v>
      </c>
      <c r="L42" s="69">
        <v>2020</v>
      </c>
      <c r="M42" s="69">
        <v>9</v>
      </c>
      <c r="N42" s="69">
        <v>15</v>
      </c>
      <c r="O42" s="69">
        <v>0</v>
      </c>
      <c r="Q42" t="s">
        <v>1</v>
      </c>
      <c r="R42" s="69">
        <v>13</v>
      </c>
      <c r="S42" s="69">
        <v>11</v>
      </c>
      <c r="T42" s="69">
        <v>2</v>
      </c>
      <c r="U42" s="69">
        <v>10</v>
      </c>
      <c r="V42" s="69">
        <v>36</v>
      </c>
    </row>
    <row r="43" spans="1:22" ht="15.75" thickBot="1" x14ac:dyDescent="0.3">
      <c r="A43" s="77" t="s">
        <v>60</v>
      </c>
      <c r="B43" s="78" t="s">
        <v>1</v>
      </c>
      <c r="C43" s="109">
        <f>O75</f>
        <v>0</v>
      </c>
      <c r="D43" s="110">
        <f>O65</f>
        <v>2.8405797101449277</v>
      </c>
      <c r="E43" s="110">
        <f>P59</f>
        <v>4.5775314520800006</v>
      </c>
      <c r="L43" s="69">
        <v>2021</v>
      </c>
      <c r="M43" s="69">
        <v>8</v>
      </c>
      <c r="N43" s="69">
        <v>14</v>
      </c>
      <c r="O43" s="69">
        <v>0</v>
      </c>
      <c r="Q43" t="s">
        <v>1</v>
      </c>
      <c r="R43" s="69">
        <v>8</v>
      </c>
      <c r="S43" s="69">
        <v>11</v>
      </c>
      <c r="T43" s="69">
        <v>4</v>
      </c>
      <c r="U43" s="69">
        <v>11</v>
      </c>
      <c r="V43" s="69">
        <v>34</v>
      </c>
    </row>
    <row r="44" spans="1:22" x14ac:dyDescent="0.25">
      <c r="A44" s="69" t="s">
        <v>61</v>
      </c>
      <c r="C44" s="111">
        <f>SUM(C41:C43)</f>
        <v>0</v>
      </c>
      <c r="D44" s="111">
        <f>SUM(D41:D43)</f>
        <v>32.666666666666664</v>
      </c>
      <c r="E44" s="111">
        <f>Q59</f>
        <v>27.06365521128</v>
      </c>
      <c r="F44" s="69" t="s">
        <v>62</v>
      </c>
      <c r="L44" s="69">
        <v>2022</v>
      </c>
      <c r="M44" s="69">
        <v>6</v>
      </c>
      <c r="N44" s="69">
        <v>11</v>
      </c>
      <c r="O44" s="69">
        <v>0</v>
      </c>
      <c r="Q44" t="s">
        <v>1</v>
      </c>
      <c r="R44" s="80">
        <v>13</v>
      </c>
      <c r="S44" s="80">
        <v>7</v>
      </c>
      <c r="T44" s="80">
        <v>0</v>
      </c>
      <c r="U44" s="80">
        <v>8</v>
      </c>
      <c r="V44" s="80">
        <v>27</v>
      </c>
    </row>
    <row r="45" spans="1:22" x14ac:dyDescent="0.25">
      <c r="A45" t="s">
        <v>1</v>
      </c>
      <c r="C45" s="81" t="s">
        <v>63</v>
      </c>
      <c r="L45" s="69">
        <v>2023</v>
      </c>
      <c r="M45" s="69">
        <v>6</v>
      </c>
      <c r="N45" s="69">
        <v>11</v>
      </c>
      <c r="O45" s="69"/>
      <c r="Q45" s="69"/>
      <c r="R45" s="82">
        <v>6</v>
      </c>
      <c r="S45" s="82">
        <v>10</v>
      </c>
      <c r="T45" s="82">
        <v>4</v>
      </c>
      <c r="U45" s="82">
        <v>6</v>
      </c>
      <c r="V45" s="82">
        <v>26</v>
      </c>
    </row>
    <row r="46" spans="1:22" x14ac:dyDescent="0.25">
      <c r="A46" s="83"/>
      <c r="C46" s="81"/>
      <c r="L46" t="s">
        <v>1</v>
      </c>
      <c r="M46" t="s">
        <v>1</v>
      </c>
      <c r="N46" t="s">
        <v>1</v>
      </c>
      <c r="O46" t="s">
        <v>1</v>
      </c>
      <c r="Q46" s="80" t="s">
        <v>64</v>
      </c>
      <c r="R46" s="84">
        <v>12.2</v>
      </c>
      <c r="S46" s="84">
        <v>10.7</v>
      </c>
      <c r="T46" s="84">
        <v>3.3</v>
      </c>
      <c r="U46" s="84">
        <v>5.8</v>
      </c>
      <c r="V46" s="84">
        <v>32</v>
      </c>
    </row>
    <row r="47" spans="1:22" x14ac:dyDescent="0.25">
      <c r="A47" s="85" t="s">
        <v>65</v>
      </c>
      <c r="O47" s="86"/>
      <c r="Q47" s="81" t="s">
        <v>66</v>
      </c>
    </row>
    <row r="48" spans="1:22" x14ac:dyDescent="0.25">
      <c r="A48" s="59" t="s">
        <v>67</v>
      </c>
      <c r="L48" s="59"/>
      <c r="M48" s="59"/>
      <c r="N48" s="59"/>
      <c r="O48" s="86" t="s">
        <v>1</v>
      </c>
    </row>
    <row r="49" spans="1:17" x14ac:dyDescent="0.25">
      <c r="A49" s="59" t="s">
        <v>68</v>
      </c>
      <c r="L49" s="59" t="s">
        <v>69</v>
      </c>
      <c r="M49" s="59"/>
      <c r="N49" s="59"/>
      <c r="O49" s="86"/>
    </row>
    <row r="50" spans="1:17" x14ac:dyDescent="0.25">
      <c r="A50" s="59" t="s">
        <v>1</v>
      </c>
      <c r="L50" s="65" t="s">
        <v>70</v>
      </c>
      <c r="M50" s="65"/>
      <c r="N50" s="65"/>
      <c r="O50" s="86"/>
    </row>
    <row r="51" spans="1:17" x14ac:dyDescent="0.25">
      <c r="A51" s="59" t="s">
        <v>71</v>
      </c>
      <c r="L51" s="79" t="s">
        <v>44</v>
      </c>
      <c r="M51" s="79" t="s">
        <v>72</v>
      </c>
      <c r="N51" s="79" t="s">
        <v>46</v>
      </c>
    </row>
    <row r="52" spans="1:17" x14ac:dyDescent="0.25">
      <c r="A52" s="59" t="s">
        <v>73</v>
      </c>
      <c r="L52">
        <v>26</v>
      </c>
      <c r="M52">
        <v>55</v>
      </c>
      <c r="N52">
        <v>18</v>
      </c>
    </row>
    <row r="53" spans="1:17" x14ac:dyDescent="0.25">
      <c r="A53" s="59" t="s">
        <v>74</v>
      </c>
    </row>
    <row r="54" spans="1:17" x14ac:dyDescent="0.25">
      <c r="A54" s="59" t="s">
        <v>75</v>
      </c>
      <c r="L54" s="83" t="s">
        <v>84</v>
      </c>
    </row>
    <row r="55" spans="1:17" x14ac:dyDescent="0.25">
      <c r="A55" s="59" t="s">
        <v>76</v>
      </c>
      <c r="L55" s="83" t="s">
        <v>85</v>
      </c>
    </row>
    <row r="56" spans="1:17" x14ac:dyDescent="0.25">
      <c r="A56" s="59" t="s">
        <v>1</v>
      </c>
      <c r="L56" s="87"/>
      <c r="M56" s="87"/>
      <c r="N56" s="87" t="s">
        <v>44</v>
      </c>
      <c r="O56" s="87" t="s">
        <v>72</v>
      </c>
      <c r="P56" s="87" t="s">
        <v>46</v>
      </c>
      <c r="Q56" s="87" t="s">
        <v>48</v>
      </c>
    </row>
    <row r="57" spans="1:17" x14ac:dyDescent="0.25">
      <c r="A57" s="59" t="s">
        <v>77</v>
      </c>
      <c r="L57" t="s">
        <v>86</v>
      </c>
      <c r="N57" s="88">
        <v>142.55600000000001</v>
      </c>
      <c r="O57" s="88">
        <v>311.35700000000003</v>
      </c>
      <c r="P57" s="88">
        <v>92.403700000000001</v>
      </c>
      <c r="Q57" s="88">
        <v>546.31600000000003</v>
      </c>
    </row>
    <row r="58" spans="1:17" x14ac:dyDescent="0.25">
      <c r="A58" s="59" t="s">
        <v>78</v>
      </c>
      <c r="L58" s="87" t="s">
        <v>87</v>
      </c>
      <c r="M58" s="87"/>
      <c r="N58" s="89">
        <v>4.9538400000000003E-2</v>
      </c>
      <c r="O58" s="89">
        <f>N58</f>
        <v>4.9538400000000003E-2</v>
      </c>
      <c r="P58" s="89">
        <f>O58</f>
        <v>4.9538400000000003E-2</v>
      </c>
      <c r="Q58" s="89">
        <f>P58</f>
        <v>4.9538400000000003E-2</v>
      </c>
    </row>
    <row r="59" spans="1:17" x14ac:dyDescent="0.25">
      <c r="A59" s="59" t="s">
        <v>79</v>
      </c>
      <c r="L59" t="s">
        <v>88</v>
      </c>
      <c r="N59" s="90">
        <f>N58*N57</f>
        <v>7.0619961504000006</v>
      </c>
      <c r="O59" s="90">
        <f>N58*O57</f>
        <v>15.424127608800003</v>
      </c>
      <c r="P59" s="91">
        <f>P57*P58</f>
        <v>4.5775314520800006</v>
      </c>
      <c r="Q59" s="90">
        <f>P59+O59+N59</f>
        <v>27.06365521128</v>
      </c>
    </row>
    <row r="60" spans="1:17" x14ac:dyDescent="0.25">
      <c r="A60" s="59" t="s">
        <v>80</v>
      </c>
    </row>
    <row r="61" spans="1:17" x14ac:dyDescent="0.25">
      <c r="A61" s="59" t="s">
        <v>81</v>
      </c>
      <c r="L61" s="83" t="s">
        <v>89</v>
      </c>
    </row>
    <row r="62" spans="1:17" x14ac:dyDescent="0.25">
      <c r="A62" s="59" t="s">
        <v>82</v>
      </c>
      <c r="L62" s="92" t="s">
        <v>47</v>
      </c>
      <c r="M62" s="92"/>
      <c r="N62" s="93">
        <f>AVERAGE(U42:U44)</f>
        <v>9.6666666666666661</v>
      </c>
      <c r="O62" s="93"/>
    </row>
    <row r="63" spans="1:17" x14ac:dyDescent="0.25">
      <c r="A63" s="59" t="s">
        <v>83</v>
      </c>
      <c r="L63" s="92" t="s">
        <v>90</v>
      </c>
      <c r="M63" s="92"/>
      <c r="N63" s="93">
        <f>AVERAGE(R42:R44)</f>
        <v>11.333333333333334</v>
      </c>
      <c r="O63" s="94">
        <f>N63+N62*N63/SUM(N63:N65)</f>
        <v>16.096618357487923</v>
      </c>
      <c r="Q63" t="s">
        <v>91</v>
      </c>
    </row>
    <row r="64" spans="1:17" x14ac:dyDescent="0.25">
      <c r="L64" s="92" t="s">
        <v>26</v>
      </c>
      <c r="M64" s="92"/>
      <c r="N64" s="93">
        <f>AVERAGE(S42:S44)</f>
        <v>9.6666666666666661</v>
      </c>
      <c r="O64" s="94">
        <f>N64+N62*N64/SUM(N63:N65)</f>
        <v>13.729468599033815</v>
      </c>
    </row>
    <row r="65" spans="12:17" x14ac:dyDescent="0.25">
      <c r="L65" s="92" t="s">
        <v>27</v>
      </c>
      <c r="M65" s="92"/>
      <c r="N65" s="93">
        <f>AVERAGE(T42:T44)</f>
        <v>2</v>
      </c>
      <c r="O65" s="94">
        <f>N65+N62*N65/SUM(N63:N65)</f>
        <v>2.8405797101449277</v>
      </c>
    </row>
    <row r="67" spans="12:17" x14ac:dyDescent="0.25">
      <c r="L67" s="95" t="s">
        <v>92</v>
      </c>
      <c r="M67" s="87"/>
      <c r="N67" s="87"/>
      <c r="O67" s="87"/>
    </row>
    <row r="68" spans="12:17" x14ac:dyDescent="0.25">
      <c r="L68" t="s">
        <v>93</v>
      </c>
      <c r="O68" s="96">
        <v>0</v>
      </c>
      <c r="Q68" t="s">
        <v>94</v>
      </c>
    </row>
    <row r="69" spans="12:17" x14ac:dyDescent="0.25">
      <c r="L69" t="s">
        <v>95</v>
      </c>
      <c r="O69" s="97">
        <f>O45</f>
        <v>0</v>
      </c>
      <c r="Q69" t="s">
        <v>96</v>
      </c>
    </row>
    <row r="70" spans="12:17" x14ac:dyDescent="0.25">
      <c r="L70" s="98" t="s">
        <v>97</v>
      </c>
      <c r="M70" s="98"/>
      <c r="N70" s="98"/>
      <c r="O70" s="99">
        <f>O69*O68</f>
        <v>0</v>
      </c>
    </row>
    <row r="71" spans="12:17" x14ac:dyDescent="0.25">
      <c r="L71" s="100" t="s">
        <v>98</v>
      </c>
      <c r="M71" s="100"/>
      <c r="N71" s="100"/>
      <c r="O71" s="101">
        <v>0.74</v>
      </c>
    </row>
    <row r="72" spans="12:17" x14ac:dyDescent="0.25">
      <c r="L72" s="102" t="s">
        <v>99</v>
      </c>
      <c r="M72" s="87"/>
      <c r="N72" s="87"/>
      <c r="O72" s="103">
        <f>O57/(N57+O57)</f>
        <v>0.68593981666090198</v>
      </c>
    </row>
    <row r="73" spans="12:17" x14ac:dyDescent="0.25">
      <c r="L73" t="s">
        <v>24</v>
      </c>
      <c r="O73" s="90">
        <f>O70-O74-O75</f>
        <v>0</v>
      </c>
    </row>
    <row r="74" spans="12:17" x14ac:dyDescent="0.25">
      <c r="L74" t="s">
        <v>26</v>
      </c>
      <c r="O74" s="90">
        <f>(O70-O75)*O72</f>
        <v>0</v>
      </c>
    </row>
    <row r="75" spans="12:17" x14ac:dyDescent="0.25">
      <c r="L75" s="87" t="s">
        <v>27</v>
      </c>
      <c r="M75" s="87"/>
      <c r="N75" s="87"/>
      <c r="O75" s="104">
        <f>O70*O71</f>
        <v>0</v>
      </c>
    </row>
  </sheetData>
  <conditionalFormatting sqref="B3:C3">
    <cfRule type="expression" dxfId="15" priority="16" stopIfTrue="1">
      <formula>$E$3&lt;&gt;""</formula>
    </cfRule>
  </conditionalFormatting>
  <conditionalFormatting sqref="H4:I4">
    <cfRule type="expression" dxfId="14" priority="15" stopIfTrue="1">
      <formula>$K$4&lt;&gt;""</formula>
    </cfRule>
  </conditionalFormatting>
  <conditionalFormatting sqref="E4">
    <cfRule type="expression" dxfId="13" priority="14" stopIfTrue="1">
      <formula>$H$4&lt;&gt;""</formula>
    </cfRule>
  </conditionalFormatting>
  <conditionalFormatting sqref="B4:C4">
    <cfRule type="expression" dxfId="12" priority="13" stopIfTrue="1">
      <formula>$E$4&lt;&gt;""</formula>
    </cfRule>
  </conditionalFormatting>
  <conditionalFormatting sqref="C15 C21">
    <cfRule type="expression" dxfId="11" priority="12" stopIfTrue="1">
      <formula>D15=""</formula>
    </cfRule>
  </conditionalFormatting>
  <conditionalFormatting sqref="C12">
    <cfRule type="expression" dxfId="10" priority="11" stopIfTrue="1">
      <formula>D12=""</formula>
    </cfRule>
  </conditionalFormatting>
  <conditionalFormatting sqref="C19">
    <cfRule type="expression" dxfId="9" priority="10" stopIfTrue="1">
      <formula>D19=""</formula>
    </cfRule>
  </conditionalFormatting>
  <conditionalFormatting sqref="C20">
    <cfRule type="expression" dxfId="8" priority="9" stopIfTrue="1">
      <formula>D20=""</formula>
    </cfRule>
  </conditionalFormatting>
  <conditionalFormatting sqref="C29">
    <cfRule type="expression" dxfId="7" priority="8" stopIfTrue="1">
      <formula>D29=""</formula>
    </cfRule>
  </conditionalFormatting>
  <conditionalFormatting sqref="C16">
    <cfRule type="expression" dxfId="6" priority="7" stopIfTrue="1">
      <formula>D16=""</formula>
    </cfRule>
  </conditionalFormatting>
  <conditionalFormatting sqref="C30">
    <cfRule type="expression" dxfId="5" priority="6" stopIfTrue="1">
      <formula>D30=""</formula>
    </cfRule>
  </conditionalFormatting>
  <conditionalFormatting sqref="C9 C11">
    <cfRule type="expression" dxfId="4" priority="5" stopIfTrue="1">
      <formula>D9=""</formula>
    </cfRule>
  </conditionalFormatting>
  <conditionalFormatting sqref="C10">
    <cfRule type="expression" dxfId="3" priority="4" stopIfTrue="1">
      <formula>D10=""</formula>
    </cfRule>
  </conditionalFormatting>
  <conditionalFormatting sqref="C24">
    <cfRule type="expression" dxfId="2" priority="3" stopIfTrue="1">
      <formula>D24=""</formula>
    </cfRule>
  </conditionalFormatting>
  <conditionalFormatting sqref="C25">
    <cfRule type="expression" dxfId="1" priority="2" stopIfTrue="1">
      <formula>D25=""</formula>
    </cfRule>
  </conditionalFormatting>
  <conditionalFormatting sqref="C26">
    <cfRule type="expression" dxfId="0" priority="1" stopIfTrue="1">
      <formula>D26=""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Created with the Wolfram Language : www.wolfram.com</dc:creator>
  <cp:lastModifiedBy>Kjell Leonardsson</cp:lastModifiedBy>
  <dcterms:created xsi:type="dcterms:W3CDTF">2024-03-19T16:32:49Z</dcterms:created>
  <dcterms:modified xsi:type="dcterms:W3CDTF">2024-03-26T11:21:08Z</dcterms:modified>
</cp:coreProperties>
</file>